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이영광\Documents\"/>
    </mc:Choice>
  </mc:AlternateContent>
  <xr:revisionPtr revIDLastSave="0" documentId="13_ncr:1_{CB5AAC3E-5218-47B5-B9A1-C48B70AADBEE}" xr6:coauthVersionLast="47" xr6:coauthVersionMax="47" xr10:uidLastSave="{00000000-0000-0000-0000-000000000000}"/>
  <bookViews>
    <workbookView xWindow="-108" yWindow="-108" windowWidth="23256" windowHeight="12456" xr2:uid="{00000000-000D-0000-FFFF-FFFF00000000}"/>
  </bookViews>
  <sheets>
    <sheet name="Request Form" sheetId="1" r:id="rId1"/>
    <sheet name="Sheet1" sheetId="2" state="hidden" r:id="rId2"/>
  </sheets>
  <definedNames>
    <definedName name="_xlnm.Print_Area" localSheetId="0">'Request Form'!$A$1:$F$56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D44" i="1"/>
  <c r="D43" i="1"/>
  <c r="C45" i="1"/>
  <c r="G31" i="2" l="1"/>
  <c r="G30" i="2"/>
  <c r="G20" i="2"/>
  <c r="G21" i="2" s="1"/>
  <c r="G11" i="2"/>
  <c r="G10"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2" i="2"/>
  <c r="C44" i="1"/>
  <c r="C43" i="1"/>
  <c r="C42" i="1"/>
  <c r="C41" i="1"/>
  <c r="C40" i="1"/>
  <c r="D42" i="1"/>
  <c r="D41" i="1"/>
  <c r="D40" i="1"/>
  <c r="D45" i="1"/>
  <c r="E41" i="1" l="1"/>
  <c r="F41" i="1" s="1"/>
  <c r="E45" i="1"/>
  <c r="F45" i="1" s="1"/>
  <c r="E40" i="1"/>
  <c r="F40" i="1" s="1"/>
  <c r="E42" i="1"/>
  <c r="F42" i="1" s="1"/>
  <c r="E44" i="1"/>
  <c r="F44" i="1" s="1"/>
  <c r="E43" i="1"/>
  <c r="F43" i="1" s="1"/>
  <c r="D26" i="1" l="1"/>
</calcChain>
</file>

<file path=xl/sharedStrings.xml><?xml version="1.0" encoding="utf-8"?>
<sst xmlns="http://schemas.openxmlformats.org/spreadsheetml/2006/main" count="137" uniqueCount="78">
  <si>
    <t>Room Type</t>
  </si>
  <si>
    <t>Remark</t>
  </si>
  <si>
    <t>Date</t>
  </si>
  <si>
    <t>Credit Card Information</t>
  </si>
  <si>
    <t>Email Address</t>
  </si>
  <si>
    <t>Mobile Number</t>
  </si>
  <si>
    <t>Preferred Room Type</t>
  </si>
  <si>
    <t>Date Format</t>
  </si>
  <si>
    <t>RT</t>
  </si>
  <si>
    <t>Daily rate including breakfast for 2 guests</t>
  </si>
  <si>
    <t>Room Only Rate</t>
  </si>
  <si>
    <t>Deluxe King
(1 King Bed)</t>
  </si>
  <si>
    <t>Deluxe Double
(2 Double Beds)</t>
  </si>
  <si>
    <t>Daily rate including breakfast for 1 guests</t>
  </si>
  <si>
    <t>M-Club King
(1 King Bed)
- Club Lounge Benefit
- Breakfast, Social/Happy Hour, Sauna, Swimming Pool</t>
  </si>
  <si>
    <t>Daily Rate including club benefits for 1 guest</t>
  </si>
  <si>
    <t>Daily Rate including club benefits for 2 guests</t>
  </si>
  <si>
    <t>Deluxe King without breakfast</t>
  </si>
  <si>
    <t>Deluxe Double without breakfast</t>
  </si>
  <si>
    <t>M-Club King including club benefits for 1 guest</t>
  </si>
  <si>
    <t>M-Club King including club benefits for 2 guests</t>
  </si>
  <si>
    <t>Deluxe Double including breakfast for 1 guest</t>
  </si>
  <si>
    <t>Deluxe Double including breakfast for 2 guests</t>
  </si>
  <si>
    <t>Deluxe King including breakfast for 1 guest</t>
  </si>
  <si>
    <t>Deluxe King including breakfast for 2 guests</t>
  </si>
  <si>
    <t>Executive Suite including club benefits for 1 guest</t>
  </si>
  <si>
    <t>Executive Suite including club benefits for 2 guests</t>
  </si>
  <si>
    <t>Number of Night</t>
  </si>
  <si>
    <t>Total Estimated Room Charge of your stay (KRW)</t>
  </si>
  <si>
    <t>Name as it appears on the card</t>
  </si>
  <si>
    <t>(ex. VISA, Master, Amex, etc.)</t>
  </si>
  <si>
    <t>Crad Type</t>
  </si>
  <si>
    <t>Issuing Bank</t>
  </si>
  <si>
    <t>Card Number</t>
  </si>
  <si>
    <t>Expiry Date</t>
  </si>
  <si>
    <t>Guest Name</t>
  </si>
  <si>
    <t>I hereby confirm and agree that my room reservation will be generated based on my personal information provided above and that my credit card information will be used for</t>
  </si>
  <si>
    <t xml:space="preserve"> Your preferred room type may not be available depending on hotel situation. Confirmation letter issued only  by Daegu Marriott Hotel will prove your room reservation.</t>
  </si>
  <si>
    <t>Check-In: 15:00 / Check-Out: 12:00 (noon) / Breakfast Hours: 07:00 - 10:00</t>
  </si>
  <si>
    <t xml:space="preserve">The credit card information will be used for guarantee purpose only. </t>
  </si>
  <si>
    <t>payment for penalty in case of any cancellation or no-show that is not complied with the cancellation policy.</t>
  </si>
  <si>
    <t>First Name</t>
  </si>
  <si>
    <t>Last Name</t>
  </si>
  <si>
    <t>Affiliation</t>
  </si>
  <si>
    <t>Country</t>
  </si>
  <si>
    <t>Titte</t>
  </si>
  <si>
    <t>Mr.</t>
  </si>
  <si>
    <t>Ms.</t>
  </si>
  <si>
    <t>Dr.</t>
  </si>
  <si>
    <t>Prof.</t>
  </si>
  <si>
    <t>Participant
Information</t>
  </si>
  <si>
    <t>Room Rate
per room
per night
(10% VAT Inc.)</t>
  </si>
  <si>
    <t>REG</t>
  </si>
  <si>
    <t>FRI</t>
  </si>
  <si>
    <t>SAT</t>
  </si>
  <si>
    <t>Accompanying
Person</t>
  </si>
  <si>
    <t>Stay Date</t>
  </si>
  <si>
    <t>Rate type</t>
  </si>
  <si>
    <t>Rate Amount</t>
  </si>
  <si>
    <t xml:space="preserve">  Regular breakfast price (40,800 KRW) will apply per person per time if having breakfast without including it in your room reservation in advance.</t>
  </si>
  <si>
    <t>Check-in Date</t>
  </si>
  <si>
    <t>Check-out Date</t>
  </si>
  <si>
    <r>
      <t xml:space="preserve">
</t>
    </r>
    <r>
      <rPr>
        <b/>
        <u/>
        <sz val="20"/>
        <color theme="1"/>
        <rFont val="맑은 고딕"/>
        <family val="2"/>
        <scheme val="minor"/>
      </rPr>
      <t>Hotel Reservation Form</t>
    </r>
    <r>
      <rPr>
        <b/>
        <sz val="20"/>
        <color theme="1"/>
        <rFont val="맑은 고딕"/>
        <family val="2"/>
        <charset val="129"/>
        <scheme val="minor"/>
      </rPr>
      <t xml:space="preserve">
</t>
    </r>
    <r>
      <rPr>
        <b/>
        <sz val="28"/>
        <color theme="4" tint="-0.499984740745262"/>
        <rFont val="맑은 고딕"/>
        <family val="2"/>
        <scheme val="minor"/>
      </rPr>
      <t xml:space="preserve">Daegu Marriott Hotel
</t>
    </r>
    <r>
      <rPr>
        <b/>
        <sz val="14"/>
        <color theme="4" tint="-0.499984740745262"/>
        <rFont val="맑은 고딕"/>
        <family val="2"/>
        <scheme val="minor"/>
      </rPr>
      <t>(★★★★★)</t>
    </r>
    <r>
      <rPr>
        <sz val="20"/>
        <color theme="1"/>
        <rFont val="맑은 고딕"/>
        <family val="2"/>
        <charset val="129"/>
        <scheme val="minor"/>
      </rPr>
      <t xml:space="preserve">
</t>
    </r>
    <phoneticPr fontId="15" type="noConversion"/>
  </si>
  <si>
    <t>SAT</t>
    <phoneticPr fontId="15" type="noConversion"/>
  </si>
  <si>
    <t>일</t>
    <phoneticPr fontId="15" type="noConversion"/>
  </si>
  <si>
    <t>월</t>
    <phoneticPr fontId="15" type="noConversion"/>
  </si>
  <si>
    <t>화</t>
    <phoneticPr fontId="15" type="noConversion"/>
  </si>
  <si>
    <t>수</t>
    <phoneticPr fontId="15" type="noConversion"/>
  </si>
  <si>
    <t>목</t>
    <phoneticPr fontId="15" type="noConversion"/>
  </si>
  <si>
    <t>금</t>
    <phoneticPr fontId="15" type="noConversion"/>
  </si>
  <si>
    <t>토</t>
    <phoneticPr fontId="15" type="noConversion"/>
  </si>
  <si>
    <r>
      <t xml:space="preserve">Cancellation Policy
You may cancel or change your reservation for no charge </t>
    </r>
    <r>
      <rPr>
        <b/>
        <sz val="11"/>
        <color rgb="FF7030A0"/>
        <rFont val="맑은 고딕"/>
        <family val="2"/>
        <scheme val="minor"/>
      </rPr>
      <t>before 11:59 PM local hotel time on Oct. 20, 2023.</t>
    </r>
    <r>
      <rPr>
        <b/>
        <sz val="11"/>
        <color theme="1"/>
        <rFont val="맑은 고딕"/>
        <family val="2"/>
        <scheme val="minor"/>
      </rPr>
      <t xml:space="preserve">
Please note that we will assess a fee of the total estimated room charge of your stay if you must cancel after this deadline.
In case of group reservation of 10 or more rooms, different room rate and different cancellation may apply. For group resservation, please contact the sales representative of the hotel.</t>
    </r>
    <r>
      <rPr>
        <b/>
        <sz val="11"/>
        <color theme="9" tint="-0.499984740745262"/>
        <rFont val="맑은 고딕"/>
        <family val="2"/>
        <scheme val="minor"/>
      </rPr>
      <t xml:space="preserve"> 
(Andy Lee // Andy.Lee2@marriott.com // +82-53-327-7701)</t>
    </r>
    <phoneticPr fontId="15" type="noConversion"/>
  </si>
  <si>
    <t>Sun. ~ Mon.
(Nov. 05, 06)</t>
    <phoneticPr fontId="15" type="noConversion"/>
  </si>
  <si>
    <t>Tue. ~ Thu.
(Nov. 07, 08, 09)</t>
    <phoneticPr fontId="15" type="noConversion"/>
  </si>
  <si>
    <t>Fri.
(Nov. 10)</t>
    <phoneticPr fontId="15" type="noConversion"/>
  </si>
  <si>
    <r>
      <t xml:space="preserve">CARDHOLDER INFORMATION - Required (Guarantee Information) - </t>
    </r>
    <r>
      <rPr>
        <b/>
        <u/>
        <sz val="11"/>
        <color theme="5" tint="-0.249977111117893"/>
        <rFont val="맑은 고딕"/>
        <family val="3"/>
        <charset val="129"/>
        <scheme val="minor"/>
      </rPr>
      <t>Actual payment will take place during the check-in process with actual credit card to be presented to front desk associate.</t>
    </r>
  </si>
  <si>
    <t xml:space="preserve"> Please fill out this form and send it to Andy.Lee2@marriott.com no later than 17:00 (KST) Oct. 05, 2023.</t>
    <phoneticPr fontId="15" type="noConversion"/>
  </si>
  <si>
    <r>
      <t>Please complete this form and return it directly by  email to us</t>
    </r>
    <r>
      <rPr>
        <b/>
        <sz val="13"/>
        <color rgb="FFFF0000"/>
        <rFont val="맑은 고딕"/>
        <family val="2"/>
        <scheme val="minor"/>
      </rPr>
      <t xml:space="preserve"> no later than October 05 (Thu), 2023.
</t>
    </r>
    <r>
      <rPr>
        <b/>
        <sz val="13"/>
        <color theme="4" tint="-0.499984740745262"/>
        <rFont val="맑은 고딕"/>
        <family val="2"/>
        <scheme val="minor"/>
      </rPr>
      <t xml:space="preserve">Reservation Department: Andy.Lee2@marriott.com / +82-53-327-7701
Should you wish to reserve a room for dates out of the official stay period range, please directly contact Andy LEE via e-mail.
</t>
    </r>
    <r>
      <rPr>
        <b/>
        <sz val="13"/>
        <color theme="1"/>
        <rFont val="맑은 고딕"/>
        <family val="2"/>
        <scheme val="minor"/>
      </rPr>
      <t>This special and exclusive offer for DCMI 2023 attendees may end earlier than the deadline depending on hotel occupancy.</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</si>
</sst>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맑은 고딕"/>
      <family val="2"/>
      <charset val="129"/>
      <scheme val="minor"/>
    </font>
    <font>
      <b/>
      <sz val="11"/>
      <color theme="1"/>
      <name val="맑은 고딕"/>
      <family val="2"/>
      <scheme val="minor"/>
    </font>
    <font>
      <b/>
      <sz val="14"/>
      <color theme="1"/>
      <name val="맑은 고딕"/>
      <family val="2"/>
      <scheme val="minor"/>
    </font>
    <font>
      <b/>
      <u/>
      <sz val="11.5"/>
      <color theme="1"/>
      <name val="맑은 고딕"/>
      <family val="2"/>
      <scheme val="minor"/>
    </font>
    <font>
      <sz val="20"/>
      <color theme="1"/>
      <name val="맑은 고딕"/>
      <family val="2"/>
      <charset val="129"/>
      <scheme val="minor"/>
    </font>
    <font>
      <b/>
      <sz val="20"/>
      <color theme="1"/>
      <name val="맑은 고딕"/>
      <family val="2"/>
      <charset val="129"/>
      <scheme val="minor"/>
    </font>
    <font>
      <b/>
      <sz val="11"/>
      <color theme="9" tint="-0.499984740745262"/>
      <name val="맑은 고딕"/>
      <family val="2"/>
      <scheme val="minor"/>
    </font>
    <font>
      <b/>
      <u/>
      <sz val="20"/>
      <color theme="1"/>
      <name val="맑은 고딕"/>
      <family val="2"/>
      <scheme val="minor"/>
    </font>
    <font>
      <b/>
      <sz val="28"/>
      <color theme="4" tint="-0.499984740745262"/>
      <name val="맑은 고딕"/>
      <family val="2"/>
      <scheme val="minor"/>
    </font>
    <font>
      <b/>
      <sz val="13"/>
      <color theme="1"/>
      <name val="맑은 고딕"/>
      <family val="2"/>
      <scheme val="minor"/>
    </font>
    <font>
      <b/>
      <sz val="13"/>
      <color rgb="FFFF0000"/>
      <name val="맑은 고딕"/>
      <family val="2"/>
      <scheme val="minor"/>
    </font>
    <font>
      <b/>
      <sz val="13"/>
      <color theme="4" tint="-0.499984740745262"/>
      <name val="맑은 고딕"/>
      <family val="2"/>
      <scheme val="minor"/>
    </font>
    <font>
      <b/>
      <sz val="14"/>
      <color theme="4" tint="-0.499984740745262"/>
      <name val="맑은 고딕"/>
      <family val="2"/>
      <scheme val="minor"/>
    </font>
    <font>
      <sz val="11"/>
      <color theme="1"/>
      <name val="맑은 고딕"/>
      <family val="2"/>
      <scheme val="minor"/>
    </font>
    <font>
      <b/>
      <sz val="11"/>
      <color rgb="FF7030A0"/>
      <name val="맑은 고딕"/>
      <family val="2"/>
      <scheme val="minor"/>
    </font>
    <font>
      <sz val="8"/>
      <name val="맑은 고딕"/>
      <family val="2"/>
      <charset val="129"/>
      <scheme val="minor"/>
    </font>
    <font>
      <b/>
      <sz val="8"/>
      <color theme="1"/>
      <name val="맑은 고딕"/>
      <family val="2"/>
      <scheme val="minor"/>
    </font>
    <font>
      <b/>
      <sz val="8"/>
      <color theme="1"/>
      <name val="맑은 고딕"/>
      <family val="3"/>
      <charset val="129"/>
      <scheme val="minor"/>
    </font>
    <font>
      <b/>
      <u/>
      <sz val="11"/>
      <color theme="1"/>
      <name val="맑은 고딕"/>
      <family val="2"/>
      <scheme val="minor"/>
    </font>
    <font>
      <b/>
      <u/>
      <sz val="11"/>
      <color theme="5" tint="-0.249977111117893"/>
      <name val="맑은 고딕"/>
      <family val="3"/>
      <charset val="129"/>
      <scheme val="minor"/>
    </font>
    <font>
      <b/>
      <sz val="10"/>
      <color theme="1"/>
      <name val="맑은 고딕"/>
      <family val="2"/>
      <scheme val="minor"/>
    </font>
    <font>
      <b/>
      <sz val="10"/>
      <color theme="1"/>
      <name val="맑은 고딕"/>
      <family val="3"/>
      <charset val="129"/>
      <scheme val="minor"/>
    </font>
    <font>
      <sz val="12"/>
      <color theme="1"/>
      <name val="맑은 고딕"/>
      <family val="2"/>
      <charset val="129"/>
      <scheme val="minor"/>
    </font>
    <font>
      <sz val="12"/>
      <color theme="1"/>
      <name val="맑은 고딕"/>
      <family val="3"/>
      <charset val="129"/>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auto="1"/>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center"/>
    </xf>
    <xf numFmtId="0" fontId="0" fillId="0" borderId="0" xfId="0" applyAlignment="1">
      <alignment vertical="center"/>
    </xf>
    <xf numFmtId="14" fontId="0" fillId="0" borderId="0" xfId="0" applyNumberFormat="1" applyAlignment="1">
      <alignment horizontal="center"/>
    </xf>
    <xf numFmtId="3" fontId="0" fillId="0" borderId="0" xfId="0" applyNumberFormat="1" applyAlignment="1">
      <alignment horizontal="center"/>
    </xf>
    <xf numFmtId="14" fontId="0" fillId="0" borderId="1" xfId="0" applyNumberFormat="1" applyBorder="1" applyAlignment="1" applyProtection="1">
      <alignment horizontal="center" vertical="center"/>
      <protection locked="0"/>
    </xf>
    <xf numFmtId="1" fontId="1" fillId="0" borderId="2"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5" xfId="0" applyNumberFormat="1" applyFont="1" applyBorder="1" applyAlignment="1">
      <alignment horizontal="center" vertical="center"/>
    </xf>
    <xf numFmtId="0" fontId="1" fillId="2" borderId="22" xfId="0" applyFont="1" applyFill="1" applyBorder="1" applyAlignment="1">
      <alignment horizontal="center" vertical="center"/>
    </xf>
    <xf numFmtId="0" fontId="0" fillId="0" borderId="1" xfId="0" applyBorder="1" applyAlignment="1">
      <alignment horizontal="center" vertical="center"/>
    </xf>
    <xf numFmtId="3" fontId="0" fillId="0" borderId="20" xfId="0" applyNumberFormat="1" applyBorder="1" applyAlignment="1">
      <alignment horizontal="center" vertical="center"/>
    </xf>
    <xf numFmtId="0" fontId="0" fillId="0" borderId="5" xfId="0" applyBorder="1" applyAlignment="1">
      <alignment horizontal="center" vertical="center"/>
    </xf>
    <xf numFmtId="3" fontId="0" fillId="0" borderId="24" xfId="0" applyNumberFormat="1" applyBorder="1" applyAlignment="1">
      <alignment horizontal="center" vertical="center"/>
    </xf>
    <xf numFmtId="0" fontId="3" fillId="0" borderId="0" xfId="0" applyFont="1"/>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1" fontId="0" fillId="0" borderId="1" xfId="0" applyNumberFormat="1" applyBorder="1" applyAlignment="1" applyProtection="1">
      <alignment horizontal="center" vertical="center"/>
      <protection locked="0"/>
    </xf>
    <xf numFmtId="1" fontId="0" fillId="0" borderId="3" xfId="0" applyNumberFormat="1" applyBorder="1" applyAlignment="1" applyProtection="1">
      <alignment horizontal="center" vertical="center"/>
      <protection locked="0"/>
    </xf>
    <xf numFmtId="1" fontId="1" fillId="0" borderId="22" xfId="0" applyNumberFormat="1" applyFont="1" applyBorder="1" applyAlignment="1">
      <alignment horizontal="center" vertical="center"/>
    </xf>
    <xf numFmtId="1" fontId="1" fillId="0" borderId="18" xfId="0" applyNumberFormat="1" applyFont="1" applyBorder="1" applyAlignment="1">
      <alignment horizontal="center" vertical="center" wrapText="1"/>
    </xf>
    <xf numFmtId="1" fontId="0" fillId="0" borderId="5" xfId="0" applyNumberFormat="1" applyBorder="1" applyAlignment="1">
      <alignment horizontal="center" vertical="center"/>
    </xf>
    <xf numFmtId="1" fontId="0" fillId="0" borderId="0" xfId="0" applyNumberFormat="1" applyAlignment="1">
      <alignment horizontal="center"/>
    </xf>
    <xf numFmtId="0" fontId="0" fillId="5" borderId="0" xfId="0" applyFill="1" applyAlignment="1">
      <alignment horizontal="center"/>
    </xf>
    <xf numFmtId="0" fontId="16" fillId="2" borderId="22"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8" fillId="0" borderId="0" xfId="0" applyFont="1"/>
    <xf numFmtId="0" fontId="22" fillId="0" borderId="0" xfId="0" applyFont="1"/>
    <xf numFmtId="0" fontId="23" fillId="0" borderId="0" xfId="0" applyFont="1" applyAlignment="1">
      <alignment horizontal="center"/>
    </xf>
    <xf numFmtId="0" fontId="23" fillId="0" borderId="0" xfId="0" applyFont="1"/>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49" fontId="0" fillId="0" borderId="7" xfId="0" applyNumberFormat="1" applyBorder="1" applyAlignment="1" applyProtection="1">
      <alignment horizontal="center"/>
      <protection locked="0"/>
    </xf>
    <xf numFmtId="0" fontId="1" fillId="0" borderId="0" xfId="0" applyFont="1" applyAlignment="1">
      <alignment horizontal="center"/>
    </xf>
    <xf numFmtId="49" fontId="0" fillId="0" borderId="8" xfId="0" applyNumberFormat="1" applyBorder="1" applyAlignment="1" applyProtection="1">
      <alignment horizontal="center"/>
      <protection locked="0"/>
    </xf>
    <xf numFmtId="1" fontId="0" fillId="0" borderId="1" xfId="0" applyNumberFormat="1" applyBorder="1" applyAlignment="1" applyProtection="1">
      <alignment horizontal="center" vertical="center"/>
      <protection locked="0"/>
    </xf>
    <xf numFmtId="1" fontId="0" fillId="0" borderId="27"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0" fontId="2" fillId="0" borderId="0" xfId="0" applyFont="1" applyAlignment="1">
      <alignment horizontal="right"/>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3" xfId="0" applyFont="1" applyFill="1" applyBorder="1" applyAlignment="1">
      <alignment horizontal="center" vertical="center" wrapText="1"/>
    </xf>
    <xf numFmtId="3" fontId="0" fillId="3" borderId="16"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17" xfId="0" applyNumberFormat="1" applyFill="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7" xfId="0" applyFont="1" applyBorder="1" applyAlignment="1">
      <alignment horizontal="center" vertical="center"/>
    </xf>
    <xf numFmtId="0" fontId="1" fillId="0" borderId="2" xfId="0" applyFont="1" applyBorder="1" applyAlignment="1">
      <alignment horizontal="center" vertical="center" wrapText="1"/>
    </xf>
    <xf numFmtId="0" fontId="1" fillId="0" borderId="19" xfId="0" applyFont="1" applyBorder="1" applyAlignment="1">
      <alignment horizontal="center" vertical="center"/>
    </xf>
    <xf numFmtId="0" fontId="1" fillId="0" borderId="3" xfId="0" applyFont="1" applyBorder="1" applyAlignment="1">
      <alignment horizontal="center" vertical="center"/>
    </xf>
    <xf numFmtId="0" fontId="20" fillId="0" borderId="19" xfId="0" applyFont="1" applyBorder="1" applyAlignment="1">
      <alignment horizontal="center" vertical="center" wrapText="1"/>
    </xf>
    <xf numFmtId="0" fontId="21" fillId="0" borderId="25" xfId="0" applyFont="1" applyBorder="1" applyAlignment="1">
      <alignment horizontal="center" vertical="center"/>
    </xf>
    <xf numFmtId="1" fontId="1" fillId="0" borderId="1" xfId="0" applyNumberFormat="1" applyFont="1" applyBorder="1" applyAlignment="1" applyProtection="1">
      <alignment horizontal="center" vertical="center"/>
      <protection locked="0"/>
    </xf>
    <xf numFmtId="1" fontId="1" fillId="0" borderId="4" xfId="0" applyNumberFormat="1" applyFont="1" applyBorder="1" applyAlignment="1" applyProtection="1">
      <alignment horizontal="center" vertical="center"/>
      <protection locked="0"/>
    </xf>
    <xf numFmtId="0" fontId="0" fillId="0" borderId="0" xfId="0" applyAlignment="1">
      <alignment horizontal="left"/>
    </xf>
    <xf numFmtId="0" fontId="1" fillId="5" borderId="8" xfId="0" applyFont="1" applyFill="1" applyBorder="1" applyAlignment="1">
      <alignment horizontal="left"/>
    </xf>
    <xf numFmtId="0" fontId="9" fillId="0" borderId="16" xfId="0" applyFont="1" applyBorder="1" applyAlignment="1">
      <alignment horizontal="left" vertical="center" wrapText="1"/>
    </xf>
    <xf numFmtId="0" fontId="9" fillId="0" borderId="8" xfId="0" applyFont="1" applyBorder="1" applyAlignment="1">
      <alignment horizontal="left" vertical="center"/>
    </xf>
    <xf numFmtId="0" fontId="9" fillId="0" borderId="17" xfId="0" applyFont="1" applyBorder="1" applyAlignment="1">
      <alignment horizontal="left" vertical="center"/>
    </xf>
    <xf numFmtId="1" fontId="1" fillId="0" borderId="21" xfId="0" applyNumberFormat="1" applyFont="1" applyBorder="1" applyAlignment="1">
      <alignment horizontal="center" vertical="center" wrapText="1"/>
    </xf>
    <xf numFmtId="1" fontId="1" fillId="0" borderId="18" xfId="0" applyNumberFormat="1" applyFont="1" applyBorder="1" applyAlignment="1">
      <alignment horizontal="center" vertical="center" wrapText="1"/>
    </xf>
    <xf numFmtId="1" fontId="1" fillId="0" borderId="23" xfId="0" applyNumberFormat="1" applyFont="1" applyBorder="1" applyAlignment="1">
      <alignment horizontal="center" vertical="center" wrapText="1"/>
    </xf>
    <xf numFmtId="1" fontId="1" fillId="0" borderId="5"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14" fontId="13" fillId="0" borderId="27" xfId="0" applyNumberFormat="1" applyFont="1" applyBorder="1" applyAlignment="1" applyProtection="1">
      <alignment horizontal="center" vertical="center"/>
      <protection locked="0"/>
    </xf>
    <xf numFmtId="14" fontId="13" fillId="0" borderId="20" xfId="0" applyNumberFormat="1" applyFont="1" applyBorder="1" applyAlignment="1" applyProtection="1">
      <alignment horizontal="center" vertical="center"/>
      <protection locked="0"/>
    </xf>
    <xf numFmtId="0" fontId="1" fillId="0" borderId="0" xfId="0" applyFont="1" applyAlignment="1">
      <alignment horizontal="left"/>
    </xf>
    <xf numFmtId="0" fontId="1" fillId="4" borderId="8" xfId="0" applyFont="1" applyFill="1" applyBorder="1" applyAlignment="1">
      <alignment horizontal="left" vertical="center"/>
    </xf>
    <xf numFmtId="0" fontId="1" fillId="4" borderId="17" xfId="0" applyFont="1" applyFill="1" applyBorder="1" applyAlignment="1">
      <alignment horizontal="left" vertical="center"/>
    </xf>
    <xf numFmtId="0" fontId="23" fillId="0" borderId="0" xfId="0" applyFont="1" applyAlignment="1">
      <alignment horizontal="left"/>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cellXfs>
  <cellStyles count="1">
    <cellStyle name="표준"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352425</xdr:colOff>
      <xdr:row>0</xdr:row>
      <xdr:rowOff>133350</xdr:rowOff>
    </xdr:from>
    <xdr:to>
      <xdr:col>5</xdr:col>
      <xdr:colOff>1428750</xdr:colOff>
      <xdr:row>3</xdr:row>
      <xdr:rowOff>254197</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3200" y="133350"/>
          <a:ext cx="1076325" cy="806647"/>
        </a:xfrm>
        <a:prstGeom prst="rect">
          <a:avLst/>
        </a:prstGeom>
      </xdr:spPr>
    </xdr:pic>
    <xdr:clientData/>
  </xdr:twoCellAnchor>
  <xdr:twoCellAnchor editAs="oneCell">
    <xdr:from>
      <xdr:col>0</xdr:col>
      <xdr:colOff>106680</xdr:colOff>
      <xdr:row>0</xdr:row>
      <xdr:rowOff>146366</xdr:rowOff>
    </xdr:from>
    <xdr:to>
      <xdr:col>2</xdr:col>
      <xdr:colOff>124264</xdr:colOff>
      <xdr:row>2</xdr:row>
      <xdr:rowOff>53340</xdr:rowOff>
    </xdr:to>
    <xdr:pic>
      <xdr:nvPicPr>
        <xdr:cNvPr id="5" name="그림 4">
          <a:extLst>
            <a:ext uri="{FF2B5EF4-FFF2-40B4-BE49-F238E27FC236}">
              <a16:creationId xmlns:a16="http://schemas.microsoft.com/office/drawing/2014/main" id="{3013CF07-F1D8-4031-BC60-9BEBBF2DA0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 y="146366"/>
          <a:ext cx="3278944" cy="43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tabSelected="1" view="pageBreakPreview" zoomScaleNormal="100" zoomScaleSheetLayoutView="100" workbookViewId="0">
      <selection activeCell="D18" sqref="D18"/>
    </sheetView>
  </sheetViews>
  <sheetFormatPr defaultRowHeight="17.399999999999999" x14ac:dyDescent="0.4"/>
  <cols>
    <col min="1" max="1" width="15.3984375" customWidth="1"/>
    <col min="2" max="2" width="27.3984375" style="1" customWidth="1"/>
    <col min="3" max="3" width="41.09765625" bestFit="1" customWidth="1"/>
    <col min="4" max="4" width="29.09765625" style="1" customWidth="1"/>
    <col min="5" max="5" width="27.3984375" style="1" customWidth="1"/>
    <col min="6" max="6" width="27.3984375" customWidth="1"/>
  </cols>
  <sheetData>
    <row r="1" spans="1:6" ht="24" customHeight="1" x14ac:dyDescent="0.4">
      <c r="A1" s="30" t="s">
        <v>62</v>
      </c>
      <c r="B1" s="31"/>
      <c r="C1" s="31"/>
      <c r="D1" s="31"/>
      <c r="E1" s="31"/>
      <c r="F1" s="32"/>
    </row>
    <row r="2" spans="1:6" x14ac:dyDescent="0.4">
      <c r="A2" s="33"/>
      <c r="B2" s="34"/>
      <c r="C2" s="34"/>
      <c r="D2" s="34"/>
      <c r="E2" s="34"/>
      <c r="F2" s="35"/>
    </row>
    <row r="3" spans="1:6" x14ac:dyDescent="0.4">
      <c r="A3" s="33"/>
      <c r="B3" s="34"/>
      <c r="C3" s="34"/>
      <c r="D3" s="34"/>
      <c r="E3" s="34"/>
      <c r="F3" s="35"/>
    </row>
    <row r="4" spans="1:6" ht="30" customHeight="1" x14ac:dyDescent="0.4">
      <c r="A4" s="33"/>
      <c r="B4" s="34"/>
      <c r="C4" s="34"/>
      <c r="D4" s="34"/>
      <c r="E4" s="34"/>
      <c r="F4" s="35"/>
    </row>
    <row r="5" spans="1:6" ht="30" customHeight="1" x14ac:dyDescent="0.4">
      <c r="A5" s="33"/>
      <c r="B5" s="34"/>
      <c r="C5" s="34"/>
      <c r="D5" s="34"/>
      <c r="E5" s="34"/>
      <c r="F5" s="35"/>
    </row>
    <row r="6" spans="1:6" ht="18" thickBot="1" x14ac:dyDescent="0.45">
      <c r="A6" s="36"/>
      <c r="B6" s="37"/>
      <c r="C6" s="37"/>
      <c r="D6" s="37"/>
      <c r="E6" s="37"/>
      <c r="F6" s="38"/>
    </row>
    <row r="7" spans="1:6" ht="82.8" customHeight="1" thickBot="1" x14ac:dyDescent="0.45">
      <c r="A7" s="64" t="s">
        <v>77</v>
      </c>
      <c r="B7" s="65"/>
      <c r="C7" s="65"/>
      <c r="D7" s="65"/>
      <c r="E7" s="65"/>
      <c r="F7" s="66"/>
    </row>
    <row r="8" spans="1:6" ht="23.25" customHeight="1" x14ac:dyDescent="0.4">
      <c r="A8" s="67" t="s">
        <v>50</v>
      </c>
      <c r="B8" s="19" t="s">
        <v>45</v>
      </c>
      <c r="C8" s="42"/>
      <c r="D8" s="42"/>
      <c r="E8" s="43"/>
      <c r="F8" s="44"/>
    </row>
    <row r="9" spans="1:6" ht="23.25" customHeight="1" x14ac:dyDescent="0.4">
      <c r="A9" s="68"/>
      <c r="B9" s="7" t="s">
        <v>41</v>
      </c>
      <c r="C9" s="17"/>
      <c r="D9" s="7" t="s">
        <v>42</v>
      </c>
      <c r="E9" s="60"/>
      <c r="F9" s="61"/>
    </row>
    <row r="10" spans="1:6" ht="23.25" customHeight="1" x14ac:dyDescent="0.4">
      <c r="A10" s="68"/>
      <c r="B10" s="6" t="s">
        <v>43</v>
      </c>
      <c r="C10" s="18"/>
      <c r="D10" s="7" t="s">
        <v>44</v>
      </c>
      <c r="E10" s="60"/>
      <c r="F10" s="61"/>
    </row>
    <row r="11" spans="1:6" ht="23.25" customHeight="1" x14ac:dyDescent="0.4">
      <c r="A11" s="68"/>
      <c r="B11" s="6" t="s">
        <v>4</v>
      </c>
      <c r="C11" s="42"/>
      <c r="D11" s="42"/>
      <c r="E11" s="43"/>
      <c r="F11" s="44"/>
    </row>
    <row r="12" spans="1:6" ht="23.25" customHeight="1" x14ac:dyDescent="0.4">
      <c r="A12" s="68"/>
      <c r="B12" s="6" t="s">
        <v>5</v>
      </c>
      <c r="C12" s="42"/>
      <c r="D12" s="42"/>
      <c r="E12" s="43"/>
      <c r="F12" s="44"/>
    </row>
    <row r="13" spans="1:6" ht="28.5" customHeight="1" x14ac:dyDescent="0.4">
      <c r="A13" s="68"/>
      <c r="B13" s="7" t="s">
        <v>60</v>
      </c>
      <c r="C13" s="5"/>
      <c r="D13" s="7" t="s">
        <v>61</v>
      </c>
      <c r="E13" s="72"/>
      <c r="F13" s="73"/>
    </row>
    <row r="14" spans="1:6" ht="25.5" customHeight="1" thickBot="1" x14ac:dyDescent="0.45">
      <c r="A14" s="69"/>
      <c r="B14" s="8" t="s">
        <v>27</v>
      </c>
      <c r="C14" s="21">
        <f>IF((E13-C13)&lt;0,0,(E13-C13))</f>
        <v>0</v>
      </c>
      <c r="D14" s="8" t="s">
        <v>6</v>
      </c>
      <c r="E14" s="70"/>
      <c r="F14" s="71"/>
    </row>
    <row r="15" spans="1:6" ht="35.4" thickBot="1" x14ac:dyDescent="0.45">
      <c r="A15" s="20" t="s">
        <v>55</v>
      </c>
      <c r="B15" s="7" t="s">
        <v>41</v>
      </c>
      <c r="C15" s="17"/>
      <c r="D15" s="7" t="s">
        <v>42</v>
      </c>
      <c r="E15" s="60"/>
      <c r="F15" s="61"/>
    </row>
    <row r="16" spans="1:6" ht="22.5" customHeight="1" x14ac:dyDescent="0.4">
      <c r="A16" s="46" t="s">
        <v>51</v>
      </c>
      <c r="B16" s="9" t="s">
        <v>0</v>
      </c>
      <c r="C16" s="9" t="s">
        <v>1</v>
      </c>
      <c r="D16" s="24" t="s">
        <v>72</v>
      </c>
      <c r="E16" s="24" t="s">
        <v>73</v>
      </c>
      <c r="F16" s="25" t="s">
        <v>74</v>
      </c>
    </row>
    <row r="17" spans="1:6" s="2" customFormat="1" ht="30" customHeight="1" x14ac:dyDescent="0.4">
      <c r="A17" s="47"/>
      <c r="B17" s="55" t="s">
        <v>11</v>
      </c>
      <c r="C17" s="10" t="s">
        <v>10</v>
      </c>
      <c r="D17" s="15">
        <v>242000.00000000003</v>
      </c>
      <c r="E17" s="15">
        <v>253000.00000000003</v>
      </c>
      <c r="F17" s="11">
        <v>286000</v>
      </c>
    </row>
    <row r="18" spans="1:6" s="2" customFormat="1" ht="30" customHeight="1" x14ac:dyDescent="0.4">
      <c r="A18" s="47"/>
      <c r="B18" s="56"/>
      <c r="C18" s="10" t="s">
        <v>13</v>
      </c>
      <c r="D18" s="15">
        <v>269500</v>
      </c>
      <c r="E18" s="15">
        <v>280500</v>
      </c>
      <c r="F18" s="11">
        <v>313500</v>
      </c>
    </row>
    <row r="19" spans="1:6" s="2" customFormat="1" ht="30" customHeight="1" x14ac:dyDescent="0.4">
      <c r="A19" s="47"/>
      <c r="B19" s="57"/>
      <c r="C19" s="10" t="s">
        <v>9</v>
      </c>
      <c r="D19" s="15">
        <v>297000</v>
      </c>
      <c r="E19" s="15">
        <v>308000</v>
      </c>
      <c r="F19" s="11">
        <v>341000</v>
      </c>
    </row>
    <row r="20" spans="1:6" s="2" customFormat="1" ht="30" customHeight="1" x14ac:dyDescent="0.4">
      <c r="A20" s="47"/>
      <c r="B20" s="55" t="s">
        <v>12</v>
      </c>
      <c r="C20" s="10" t="s">
        <v>10</v>
      </c>
      <c r="D20" s="15">
        <v>242000.00000000003</v>
      </c>
      <c r="E20" s="15">
        <v>253000.00000000003</v>
      </c>
      <c r="F20" s="11">
        <v>286000</v>
      </c>
    </row>
    <row r="21" spans="1:6" s="2" customFormat="1" ht="30" customHeight="1" x14ac:dyDescent="0.4">
      <c r="A21" s="47"/>
      <c r="B21" s="56"/>
      <c r="C21" s="10" t="s">
        <v>13</v>
      </c>
      <c r="D21" s="15">
        <v>269500</v>
      </c>
      <c r="E21" s="15">
        <v>280500</v>
      </c>
      <c r="F21" s="11">
        <v>313500</v>
      </c>
    </row>
    <row r="22" spans="1:6" s="2" customFormat="1" ht="30" customHeight="1" x14ac:dyDescent="0.4">
      <c r="A22" s="47"/>
      <c r="B22" s="57"/>
      <c r="C22" s="10" t="s">
        <v>9</v>
      </c>
      <c r="D22" s="15">
        <v>297000</v>
      </c>
      <c r="E22" s="15">
        <v>308000</v>
      </c>
      <c r="F22" s="11">
        <v>341000</v>
      </c>
    </row>
    <row r="23" spans="1:6" s="2" customFormat="1" ht="41.25" customHeight="1" x14ac:dyDescent="0.4">
      <c r="A23" s="47"/>
      <c r="B23" s="58" t="s">
        <v>14</v>
      </c>
      <c r="C23" s="10" t="s">
        <v>15</v>
      </c>
      <c r="D23" s="15">
        <v>308000</v>
      </c>
      <c r="E23" s="15">
        <v>319000</v>
      </c>
      <c r="F23" s="11">
        <v>352000</v>
      </c>
    </row>
    <row r="24" spans="1:6" s="2" customFormat="1" ht="39" customHeight="1" thickBot="1" x14ac:dyDescent="0.45">
      <c r="A24" s="48"/>
      <c r="B24" s="59"/>
      <c r="C24" s="12" t="s">
        <v>16</v>
      </c>
      <c r="D24" s="16">
        <v>352000</v>
      </c>
      <c r="E24" s="16">
        <v>363000</v>
      </c>
      <c r="F24" s="13">
        <v>396000</v>
      </c>
    </row>
    <row r="25" spans="1:6" ht="18" thickBot="1" x14ac:dyDescent="0.45">
      <c r="A25" s="63" t="s">
        <v>59</v>
      </c>
      <c r="B25" s="63"/>
      <c r="C25" s="63"/>
      <c r="D25" s="63"/>
      <c r="E25" s="63"/>
      <c r="F25" s="63"/>
    </row>
    <row r="26" spans="1:6" ht="24.75" customHeight="1" thickBot="1" x14ac:dyDescent="0.45">
      <c r="A26" s="52" t="s">
        <v>28</v>
      </c>
      <c r="B26" s="53"/>
      <c r="C26" s="54"/>
      <c r="D26" s="49">
        <f>IF(SUM(F40:F45)&lt;0,0,SUM(F40:F45))</f>
        <v>0</v>
      </c>
      <c r="E26" s="50"/>
      <c r="F26" s="51"/>
    </row>
    <row r="27" spans="1:6" ht="24.75" customHeight="1" thickBot="1" x14ac:dyDescent="0.45">
      <c r="A27" s="75" t="s">
        <v>38</v>
      </c>
      <c r="B27" s="75"/>
      <c r="C27" s="75"/>
      <c r="D27" s="75"/>
      <c r="E27" s="75"/>
      <c r="F27" s="76"/>
    </row>
    <row r="28" spans="1:6" s="2" customFormat="1" ht="30" customHeight="1" x14ac:dyDescent="0.4">
      <c r="A28" s="78" t="s">
        <v>71</v>
      </c>
      <c r="B28" s="78"/>
      <c r="C28" s="78"/>
      <c r="D28" s="78"/>
      <c r="E28" s="78"/>
      <c r="F28" s="79"/>
    </row>
    <row r="29" spans="1:6" s="2" customFormat="1" ht="30" customHeight="1" x14ac:dyDescent="0.4">
      <c r="A29" s="80"/>
      <c r="B29" s="80"/>
      <c r="C29" s="80"/>
      <c r="D29" s="80"/>
      <c r="E29" s="80"/>
      <c r="F29" s="81"/>
    </row>
    <row r="30" spans="1:6" s="2" customFormat="1" ht="47.4" customHeight="1" x14ac:dyDescent="0.4">
      <c r="A30" s="80"/>
      <c r="B30" s="80"/>
      <c r="C30" s="80"/>
      <c r="D30" s="80"/>
      <c r="E30" s="80"/>
      <c r="F30" s="81"/>
    </row>
    <row r="31" spans="1:6" ht="21" x14ac:dyDescent="0.45">
      <c r="A31" s="45" t="s">
        <v>3</v>
      </c>
      <c r="B31" s="45"/>
      <c r="C31" s="45"/>
      <c r="D31" s="45"/>
      <c r="E31" s="45"/>
      <c r="F31" s="45"/>
    </row>
    <row r="32" spans="1:6" ht="21" customHeight="1" x14ac:dyDescent="0.4">
      <c r="A32" s="26" t="s">
        <v>75</v>
      </c>
    </row>
    <row r="33" spans="1:6" ht="21" customHeight="1" x14ac:dyDescent="0.4">
      <c r="A33" s="14"/>
    </row>
    <row r="34" spans="1:6" ht="21" customHeight="1" thickBot="1" x14ac:dyDescent="0.45">
      <c r="A34" s="40" t="s">
        <v>29</v>
      </c>
      <c r="B34" s="40"/>
      <c r="C34" s="39"/>
      <c r="D34" s="39"/>
      <c r="E34"/>
    </row>
    <row r="35" spans="1:6" ht="21" customHeight="1" thickBot="1" x14ac:dyDescent="0.45">
      <c r="A35" s="40" t="s">
        <v>31</v>
      </c>
      <c r="B35" s="40"/>
      <c r="C35" s="41"/>
      <c r="D35" s="41"/>
      <c r="E35" t="s">
        <v>30</v>
      </c>
    </row>
    <row r="36" spans="1:6" ht="21" customHeight="1" thickBot="1" x14ac:dyDescent="0.45">
      <c r="A36" s="40" t="s">
        <v>32</v>
      </c>
      <c r="B36" s="40"/>
      <c r="C36" s="41"/>
      <c r="D36" s="41"/>
      <c r="E36"/>
    </row>
    <row r="37" spans="1:6" ht="21" customHeight="1" thickBot="1" x14ac:dyDescent="0.45">
      <c r="A37" s="40" t="s">
        <v>33</v>
      </c>
      <c r="B37" s="40"/>
      <c r="C37" s="41"/>
      <c r="D37" s="41"/>
      <c r="E37"/>
    </row>
    <row r="38" spans="1:6" ht="21" customHeight="1" thickBot="1" x14ac:dyDescent="0.45">
      <c r="A38" s="40" t="s">
        <v>34</v>
      </c>
      <c r="B38" s="40"/>
      <c r="C38" s="41"/>
      <c r="D38" s="41"/>
      <c r="E38"/>
    </row>
    <row r="39" spans="1:6" hidden="1" x14ac:dyDescent="0.4">
      <c r="B39" s="23" t="s">
        <v>56</v>
      </c>
      <c r="C39" s="23" t="s">
        <v>0</v>
      </c>
      <c r="D39" s="23" t="s">
        <v>57</v>
      </c>
      <c r="E39" s="23" t="s">
        <v>57</v>
      </c>
      <c r="F39" s="23" t="s">
        <v>58</v>
      </c>
    </row>
    <row r="40" spans="1:6" hidden="1" x14ac:dyDescent="0.4">
      <c r="B40" s="3">
        <v>45235</v>
      </c>
      <c r="C40" s="22">
        <f>E14</f>
        <v>0</v>
      </c>
      <c r="D40" s="1" t="str">
        <f>IF(AND(C13&lt;=B40,E13&gt;B40),"REG","0")</f>
        <v>0</v>
      </c>
      <c r="E40" s="1" t="str">
        <f>C40&amp;D40</f>
        <v>00</v>
      </c>
      <c r="F40" s="22">
        <f>IFERROR(VLOOKUP(E40,Sheet1!F2:G31,2,0),0)</f>
        <v>0</v>
      </c>
    </row>
    <row r="41" spans="1:6" hidden="1" x14ac:dyDescent="0.4">
      <c r="B41" s="3">
        <v>45236</v>
      </c>
      <c r="C41" s="22">
        <f>E14</f>
        <v>0</v>
      </c>
      <c r="D41" s="1" t="str">
        <f>IF(AND(C13&lt;=B41,E13&gt;B41),"REG","0")</f>
        <v>0</v>
      </c>
      <c r="E41" s="1" t="str">
        <f t="shared" ref="E41:E44" si="0">C41&amp;D41</f>
        <v>00</v>
      </c>
      <c r="F41" s="22">
        <f>IFERROR(VLOOKUP(E41,Sheet1!F2:G31,2,0),0)</f>
        <v>0</v>
      </c>
    </row>
    <row r="42" spans="1:6" hidden="1" x14ac:dyDescent="0.4">
      <c r="B42" s="3">
        <v>45237</v>
      </c>
      <c r="C42" s="22">
        <f>E14</f>
        <v>0</v>
      </c>
      <c r="D42" s="1" t="str">
        <f>IF(AND(C13&lt;=B42,E13&gt;B42),"fri","0")</f>
        <v>0</v>
      </c>
      <c r="E42" s="1" t="str">
        <f t="shared" si="0"/>
        <v>00</v>
      </c>
      <c r="F42" s="22">
        <f>IFERROR(VLOOKUP(E42,Sheet1!F2:G31,2,0),0)</f>
        <v>0</v>
      </c>
    </row>
    <row r="43" spans="1:6" hidden="1" x14ac:dyDescent="0.4">
      <c r="B43" s="3">
        <v>45238</v>
      </c>
      <c r="C43" s="22">
        <f>E14</f>
        <v>0</v>
      </c>
      <c r="D43" s="1" t="str">
        <f>IF(AND(C13&lt;=B43,E13&gt;B43),"fri","0")</f>
        <v>0</v>
      </c>
      <c r="E43" s="1" t="str">
        <f t="shared" si="0"/>
        <v>00</v>
      </c>
      <c r="F43" s="22">
        <f>IFERROR(VLOOKUP(E43,Sheet1!F2:G31,2,0),0)</f>
        <v>0</v>
      </c>
    </row>
    <row r="44" spans="1:6" hidden="1" x14ac:dyDescent="0.4">
      <c r="B44" s="3">
        <v>45239</v>
      </c>
      <c r="C44" s="22">
        <f>E14</f>
        <v>0</v>
      </c>
      <c r="D44" s="1" t="str">
        <f>IF(AND(C13&lt;=B44,E13&gt;B44),"fri","0")</f>
        <v>0</v>
      </c>
      <c r="E44" s="1" t="str">
        <f t="shared" si="0"/>
        <v>00</v>
      </c>
      <c r="F44" s="22">
        <f>IFERROR(VLOOKUP(E44,Sheet1!F2:G31,2,0),0)</f>
        <v>0</v>
      </c>
    </row>
    <row r="45" spans="1:6" hidden="1" x14ac:dyDescent="0.4">
      <c r="B45" s="3">
        <v>45240</v>
      </c>
      <c r="C45" s="22">
        <f>E14</f>
        <v>0</v>
      </c>
      <c r="D45" s="1" t="str">
        <f>IF(AND(C14&lt;=B45,E13&gt;B45),"sat","0")</f>
        <v>0</v>
      </c>
      <c r="E45" s="1" t="str">
        <f t="shared" ref="E45" si="1">C45&amp;D45</f>
        <v>00</v>
      </c>
      <c r="F45" s="22">
        <f>IFERROR(VLOOKUP(E45,Sheet1!F2:G31,2,0),0)</f>
        <v>0</v>
      </c>
    </row>
    <row r="47" spans="1:6" ht="19.2" x14ac:dyDescent="0.45">
      <c r="A47" s="27" t="s">
        <v>36</v>
      </c>
      <c r="B47" s="28"/>
      <c r="C47" s="29"/>
      <c r="D47" s="28"/>
      <c r="E47" s="28"/>
      <c r="F47" s="29"/>
    </row>
    <row r="48" spans="1:6" ht="19.2" x14ac:dyDescent="0.45">
      <c r="A48" s="29" t="s">
        <v>40</v>
      </c>
      <c r="B48" s="28"/>
      <c r="C48" s="29"/>
      <c r="D48" s="28"/>
      <c r="E48" s="28"/>
      <c r="F48" s="29"/>
    </row>
    <row r="49" spans="1:6" ht="19.2" x14ac:dyDescent="0.45">
      <c r="A49" s="77" t="s">
        <v>39</v>
      </c>
      <c r="B49" s="77"/>
      <c r="C49" s="77"/>
      <c r="D49" s="77"/>
      <c r="E49" s="77"/>
      <c r="F49" s="77"/>
    </row>
    <row r="51" spans="1:6" ht="27.75" customHeight="1" thickBot="1" x14ac:dyDescent="0.45">
      <c r="A51" s="40" t="s">
        <v>35</v>
      </c>
      <c r="B51" s="40"/>
      <c r="C51" s="39"/>
      <c r="D51" s="39"/>
      <c r="E51"/>
    </row>
    <row r="52" spans="1:6" ht="27.75" customHeight="1" thickBot="1" x14ac:dyDescent="0.45">
      <c r="A52" s="40" t="s">
        <v>2</v>
      </c>
      <c r="B52" s="40"/>
      <c r="C52" s="41"/>
      <c r="D52" s="41"/>
      <c r="E52"/>
    </row>
    <row r="54" spans="1:6" x14ac:dyDescent="0.4">
      <c r="A54" s="74" t="s">
        <v>76</v>
      </c>
      <c r="B54" s="74"/>
      <c r="C54" s="74"/>
      <c r="D54" s="74"/>
      <c r="E54" s="74"/>
      <c r="F54" s="74"/>
    </row>
    <row r="55" spans="1:6" x14ac:dyDescent="0.4">
      <c r="A55" s="74" t="s">
        <v>37</v>
      </c>
      <c r="B55" s="74"/>
      <c r="C55" s="74"/>
      <c r="D55" s="74"/>
      <c r="E55" s="74"/>
      <c r="F55" s="74"/>
    </row>
    <row r="56" spans="1:6" x14ac:dyDescent="0.4">
      <c r="A56" s="62"/>
      <c r="B56" s="62"/>
      <c r="C56" s="62"/>
      <c r="D56" s="62"/>
      <c r="E56" s="62"/>
      <c r="F56" s="62"/>
    </row>
  </sheetData>
  <sheetProtection algorithmName="SHA-512" hashValue="TtlR5VqQi0EmXVrrtWIns30mqxSfxsODxdunwH0ZPBMm0u95wDAQRjrFZypPGseitujcYu8Kk9HiFi4nLNWjVQ==" saltValue="BTBKvmUcdFS16KZeZ4WtIQ==" spinCount="100000" sheet="1" objects="1" scenarios="1"/>
  <mergeCells count="39">
    <mergeCell ref="E15:F15"/>
    <mergeCell ref="A56:F56"/>
    <mergeCell ref="A25:F25"/>
    <mergeCell ref="A7:F7"/>
    <mergeCell ref="A8:A14"/>
    <mergeCell ref="C8:F8"/>
    <mergeCell ref="E14:F14"/>
    <mergeCell ref="E9:F9"/>
    <mergeCell ref="E10:F10"/>
    <mergeCell ref="E13:F13"/>
    <mergeCell ref="A54:F54"/>
    <mergeCell ref="A55:F55"/>
    <mergeCell ref="A27:F27"/>
    <mergeCell ref="A49:F49"/>
    <mergeCell ref="A28:F30"/>
    <mergeCell ref="A31:F31"/>
    <mergeCell ref="A34:B34"/>
    <mergeCell ref="A16:A24"/>
    <mergeCell ref="D26:F26"/>
    <mergeCell ref="A26:C26"/>
    <mergeCell ref="B20:B22"/>
    <mergeCell ref="B23:B24"/>
    <mergeCell ref="B17:B19"/>
    <mergeCell ref="A1:F6"/>
    <mergeCell ref="C51:D51"/>
    <mergeCell ref="A51:B51"/>
    <mergeCell ref="A52:B52"/>
    <mergeCell ref="C52:D52"/>
    <mergeCell ref="C34:D34"/>
    <mergeCell ref="C35:D35"/>
    <mergeCell ref="A35:B35"/>
    <mergeCell ref="A37:B37"/>
    <mergeCell ref="A38:B38"/>
    <mergeCell ref="C37:D37"/>
    <mergeCell ref="C38:D38"/>
    <mergeCell ref="C11:F11"/>
    <mergeCell ref="C12:F12"/>
    <mergeCell ref="C36:D36"/>
    <mergeCell ref="A36:B36"/>
  </mergeCells>
  <phoneticPr fontId="15" type="noConversion"/>
  <conditionalFormatting sqref="C9:C10 E9:F10">
    <cfRule type="cellIs" dxfId="5" priority="16" operator="equal">
      <formula>0</formula>
    </cfRule>
  </conditionalFormatting>
  <conditionalFormatting sqref="C13">
    <cfRule type="cellIs" dxfId="4" priority="8" operator="equal">
      <formula>0</formula>
    </cfRule>
  </conditionalFormatting>
  <conditionalFormatting sqref="C15">
    <cfRule type="cellIs" dxfId="3" priority="2" operator="equal">
      <formula>0</formula>
    </cfRule>
  </conditionalFormatting>
  <conditionalFormatting sqref="C8:F8">
    <cfRule type="cellIs" dxfId="2" priority="6" operator="equal">
      <formula>0</formula>
    </cfRule>
  </conditionalFormatting>
  <conditionalFormatting sqref="C11:F12 C34:D38 C51:D52">
    <cfRule type="cellIs" dxfId="1" priority="18" operator="equal">
      <formula>0</formula>
    </cfRule>
  </conditionalFormatting>
  <conditionalFormatting sqref="E13:F15">
    <cfRule type="cellIs" dxfId="0" priority="1" operator="equal">
      <formula>0</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Sheet1!$D$2:$D$11</xm:f>
          </x14:formula1>
          <xm:sqref>E14:F14</xm:sqref>
        </x14:dataValidation>
        <x14:dataValidation type="list" allowBlank="1" showInputMessage="1" showErrorMessage="1" xr:uid="{00000000-0002-0000-0000-000001000000}">
          <x14:formula1>
            <xm:f>Sheet1!$C$2:$C$7</xm:f>
          </x14:formula1>
          <xm:sqref>C13</xm:sqref>
        </x14:dataValidation>
        <x14:dataValidation type="list" allowBlank="1" showInputMessage="1" showErrorMessage="1" xr:uid="{00000000-0002-0000-0000-000002000000}">
          <x14:formula1>
            <xm:f>Sheet1!$C$3:$C$8</xm:f>
          </x14:formula1>
          <xm:sqref>E13:F13</xm:sqref>
        </x14:dataValidation>
        <x14:dataValidation type="list" allowBlank="1" showInputMessage="1" showErrorMessage="1" xr:uid="{00000000-0002-0000-0000-000003000000}">
          <x14:formula1>
            <xm:f>Sheet1!$L$2:$L$5</xm:f>
          </x14:formula1>
          <xm:sqref>C8:F8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topLeftCell="E20" workbookViewId="0">
      <selection activeCell="G28" sqref="G28"/>
    </sheetView>
  </sheetViews>
  <sheetFormatPr defaultRowHeight="17.399999999999999" x14ac:dyDescent="0.4"/>
  <cols>
    <col min="3" max="3" width="11.8984375" style="1" bestFit="1" customWidth="1"/>
    <col min="4" max="4" width="79.59765625" style="1" customWidth="1"/>
    <col min="5" max="5" width="13.8984375" style="1" customWidth="1"/>
    <col min="6" max="6" width="50.59765625" style="1" bestFit="1" customWidth="1"/>
    <col min="7" max="9" width="21.8984375" customWidth="1"/>
  </cols>
  <sheetData>
    <row r="1" spans="1:12" x14ac:dyDescent="0.4">
      <c r="C1" s="1" t="s">
        <v>7</v>
      </c>
      <c r="D1" s="1" t="s">
        <v>8</v>
      </c>
      <c r="H1" s="1"/>
      <c r="I1" s="1"/>
    </row>
    <row r="2" spans="1:12" x14ac:dyDescent="0.4">
      <c r="A2" s="1" t="s">
        <v>64</v>
      </c>
      <c r="B2" s="1" t="s">
        <v>52</v>
      </c>
      <c r="C2" s="3">
        <v>45235</v>
      </c>
      <c r="D2" s="3" t="s">
        <v>17</v>
      </c>
      <c r="E2" s="1" t="s">
        <v>52</v>
      </c>
      <c r="F2" s="1" t="str">
        <f>D2&amp;E2</f>
        <v>Deluxe King without breakfastREG</v>
      </c>
      <c r="G2" s="4">
        <v>242000.00000000003</v>
      </c>
      <c r="J2">
        <v>1</v>
      </c>
      <c r="L2" s="1" t="s">
        <v>46</v>
      </c>
    </row>
    <row r="3" spans="1:12" x14ac:dyDescent="0.4">
      <c r="A3" s="1" t="s">
        <v>65</v>
      </c>
      <c r="B3" s="1" t="s">
        <v>52</v>
      </c>
      <c r="C3" s="3">
        <v>45236</v>
      </c>
      <c r="D3" s="3" t="s">
        <v>23</v>
      </c>
      <c r="E3" s="1" t="s">
        <v>52</v>
      </c>
      <c r="F3" s="1" t="str">
        <f t="shared" ref="F3:F31" si="0">D3&amp;E3</f>
        <v>Deluxe King including breakfast for 1 guestREG</v>
      </c>
      <c r="G3" s="4">
        <v>269500</v>
      </c>
      <c r="J3">
        <v>2</v>
      </c>
      <c r="L3" s="1" t="s">
        <v>47</v>
      </c>
    </row>
    <row r="4" spans="1:12" x14ac:dyDescent="0.4">
      <c r="A4" s="1" t="s">
        <v>66</v>
      </c>
      <c r="B4" s="1" t="s">
        <v>53</v>
      </c>
      <c r="C4" s="3">
        <v>45237</v>
      </c>
      <c r="D4" s="3" t="s">
        <v>24</v>
      </c>
      <c r="E4" s="1" t="s">
        <v>52</v>
      </c>
      <c r="F4" s="1" t="str">
        <f t="shared" si="0"/>
        <v>Deluxe King including breakfast for 2 guestsREG</v>
      </c>
      <c r="G4" s="4">
        <v>297000</v>
      </c>
      <c r="L4" s="1" t="s">
        <v>48</v>
      </c>
    </row>
    <row r="5" spans="1:12" x14ac:dyDescent="0.4">
      <c r="A5" s="1" t="s">
        <v>67</v>
      </c>
      <c r="B5" s="1" t="s">
        <v>53</v>
      </c>
      <c r="C5" s="3">
        <v>45238</v>
      </c>
      <c r="D5" s="3" t="s">
        <v>18</v>
      </c>
      <c r="E5" s="1" t="s">
        <v>52</v>
      </c>
      <c r="F5" s="1" t="str">
        <f t="shared" si="0"/>
        <v>Deluxe Double without breakfastREG</v>
      </c>
      <c r="G5" s="4">
        <v>242000.00000000003</v>
      </c>
      <c r="L5" s="1" t="s">
        <v>49</v>
      </c>
    </row>
    <row r="6" spans="1:12" x14ac:dyDescent="0.4">
      <c r="A6" s="1" t="s">
        <v>68</v>
      </c>
      <c r="B6" s="1" t="s">
        <v>53</v>
      </c>
      <c r="C6" s="3">
        <v>45239</v>
      </c>
      <c r="D6" s="3" t="s">
        <v>21</v>
      </c>
      <c r="E6" s="1" t="s">
        <v>52</v>
      </c>
      <c r="F6" s="1" t="str">
        <f t="shared" si="0"/>
        <v>Deluxe Double including breakfast for 1 guestREG</v>
      </c>
      <c r="G6" s="4">
        <v>269500</v>
      </c>
    </row>
    <row r="7" spans="1:12" x14ac:dyDescent="0.4">
      <c r="A7" s="1" t="s">
        <v>69</v>
      </c>
      <c r="B7" s="1" t="s">
        <v>63</v>
      </c>
      <c r="C7" s="3">
        <v>45240</v>
      </c>
      <c r="D7" s="3" t="s">
        <v>22</v>
      </c>
      <c r="E7" s="1" t="s">
        <v>52</v>
      </c>
      <c r="F7" s="1" t="str">
        <f t="shared" si="0"/>
        <v>Deluxe Double including breakfast for 2 guestsREG</v>
      </c>
      <c r="G7" s="4">
        <v>297000</v>
      </c>
    </row>
    <row r="8" spans="1:12" x14ac:dyDescent="0.4">
      <c r="A8" s="1" t="s">
        <v>70</v>
      </c>
      <c r="C8" s="3">
        <v>45241</v>
      </c>
      <c r="D8" s="3" t="s">
        <v>19</v>
      </c>
      <c r="E8" s="1" t="s">
        <v>52</v>
      </c>
      <c r="F8" s="1" t="str">
        <f t="shared" si="0"/>
        <v>M-Club King including club benefits for 1 guestREG</v>
      </c>
      <c r="G8" s="4">
        <v>308000</v>
      </c>
    </row>
    <row r="9" spans="1:12" x14ac:dyDescent="0.4">
      <c r="D9" s="3" t="s">
        <v>20</v>
      </c>
      <c r="E9" s="1" t="s">
        <v>52</v>
      </c>
      <c r="F9" s="1" t="str">
        <f t="shared" si="0"/>
        <v>M-Club King including club benefits for 2 guestsREG</v>
      </c>
      <c r="G9" s="4">
        <v>352000</v>
      </c>
    </row>
    <row r="10" spans="1:12" x14ac:dyDescent="0.4">
      <c r="D10" s="1" t="s">
        <v>25</v>
      </c>
      <c r="E10" s="1" t="s">
        <v>52</v>
      </c>
      <c r="F10" s="1" t="str">
        <f t="shared" si="0"/>
        <v>Executive Suite including club benefits for 1 guestREG</v>
      </c>
      <c r="G10" s="4">
        <f>G2+198000</f>
        <v>440000</v>
      </c>
    </row>
    <row r="11" spans="1:12" x14ac:dyDescent="0.4">
      <c r="D11" s="1" t="s">
        <v>26</v>
      </c>
      <c r="E11" s="1" t="s">
        <v>52</v>
      </c>
      <c r="F11" s="1" t="str">
        <f t="shared" si="0"/>
        <v>Executive Suite including club benefits for 2 guestsREG</v>
      </c>
      <c r="G11" s="4">
        <f>G10</f>
        <v>440000</v>
      </c>
    </row>
    <row r="12" spans="1:12" x14ac:dyDescent="0.4">
      <c r="D12" s="3" t="s">
        <v>17</v>
      </c>
      <c r="E12" s="1" t="s">
        <v>53</v>
      </c>
      <c r="F12" s="1" t="str">
        <f t="shared" si="0"/>
        <v>Deluxe King without breakfastFRI</v>
      </c>
      <c r="G12" s="4">
        <v>253000.00000000003</v>
      </c>
    </row>
    <row r="13" spans="1:12" x14ac:dyDescent="0.4">
      <c r="D13" s="3" t="s">
        <v>23</v>
      </c>
      <c r="E13" s="1" t="s">
        <v>53</v>
      </c>
      <c r="F13" s="1" t="str">
        <f t="shared" si="0"/>
        <v>Deluxe King including breakfast for 1 guestFRI</v>
      </c>
      <c r="G13" s="4">
        <v>280500</v>
      </c>
    </row>
    <row r="14" spans="1:12" x14ac:dyDescent="0.4">
      <c r="D14" s="3" t="s">
        <v>24</v>
      </c>
      <c r="E14" s="1" t="s">
        <v>53</v>
      </c>
      <c r="F14" s="1" t="str">
        <f t="shared" si="0"/>
        <v>Deluxe King including breakfast for 2 guestsFRI</v>
      </c>
      <c r="G14" s="4">
        <v>308000</v>
      </c>
    </row>
    <row r="15" spans="1:12" x14ac:dyDescent="0.4">
      <c r="D15" s="3" t="s">
        <v>18</v>
      </c>
      <c r="E15" s="1" t="s">
        <v>53</v>
      </c>
      <c r="F15" s="1" t="str">
        <f t="shared" si="0"/>
        <v>Deluxe Double without breakfastFRI</v>
      </c>
      <c r="G15" s="4">
        <v>253000.00000000003</v>
      </c>
    </row>
    <row r="16" spans="1:12" x14ac:dyDescent="0.4">
      <c r="D16" s="3" t="s">
        <v>21</v>
      </c>
      <c r="E16" s="1" t="s">
        <v>53</v>
      </c>
      <c r="F16" s="1" t="str">
        <f t="shared" si="0"/>
        <v>Deluxe Double including breakfast for 1 guestFRI</v>
      </c>
      <c r="G16" s="4">
        <v>280500</v>
      </c>
    </row>
    <row r="17" spans="4:7" x14ac:dyDescent="0.4">
      <c r="D17" s="3" t="s">
        <v>22</v>
      </c>
      <c r="E17" s="1" t="s">
        <v>53</v>
      </c>
      <c r="F17" s="1" t="str">
        <f t="shared" si="0"/>
        <v>Deluxe Double including breakfast for 2 guestsFRI</v>
      </c>
      <c r="G17" s="4">
        <v>308000</v>
      </c>
    </row>
    <row r="18" spans="4:7" x14ac:dyDescent="0.4">
      <c r="D18" s="3" t="s">
        <v>19</v>
      </c>
      <c r="E18" s="1" t="s">
        <v>53</v>
      </c>
      <c r="F18" s="1" t="str">
        <f t="shared" si="0"/>
        <v>M-Club King including club benefits for 1 guestFRI</v>
      </c>
      <c r="G18" s="4">
        <v>319000</v>
      </c>
    </row>
    <row r="19" spans="4:7" x14ac:dyDescent="0.4">
      <c r="D19" s="3" t="s">
        <v>20</v>
      </c>
      <c r="E19" s="1" t="s">
        <v>53</v>
      </c>
      <c r="F19" s="1" t="str">
        <f t="shared" si="0"/>
        <v>M-Club King including club benefits for 2 guestsFRI</v>
      </c>
      <c r="G19" s="4">
        <v>363000</v>
      </c>
    </row>
    <row r="20" spans="4:7" x14ac:dyDescent="0.4">
      <c r="D20" s="1" t="s">
        <v>25</v>
      </c>
      <c r="E20" s="1" t="s">
        <v>53</v>
      </c>
      <c r="F20" s="1" t="str">
        <f t="shared" si="0"/>
        <v>Executive Suite including club benefits for 1 guestFRI</v>
      </c>
      <c r="G20" s="4">
        <f>G12+198000</f>
        <v>451000</v>
      </c>
    </row>
    <row r="21" spans="4:7" x14ac:dyDescent="0.4">
      <c r="D21" s="1" t="s">
        <v>26</v>
      </c>
      <c r="E21" s="1" t="s">
        <v>53</v>
      </c>
      <c r="F21" s="1" t="str">
        <f t="shared" si="0"/>
        <v>Executive Suite including club benefits for 2 guestsFRI</v>
      </c>
      <c r="G21" s="4">
        <f>G20</f>
        <v>451000</v>
      </c>
    </row>
    <row r="22" spans="4:7" x14ac:dyDescent="0.4">
      <c r="D22" s="3" t="s">
        <v>17</v>
      </c>
      <c r="E22" s="1" t="s">
        <v>54</v>
      </c>
      <c r="F22" s="1" t="str">
        <f t="shared" si="0"/>
        <v>Deluxe King without breakfastSAT</v>
      </c>
      <c r="G22" s="4">
        <v>286000</v>
      </c>
    </row>
    <row r="23" spans="4:7" x14ac:dyDescent="0.4">
      <c r="D23" s="3" t="s">
        <v>23</v>
      </c>
      <c r="E23" s="1" t="s">
        <v>54</v>
      </c>
      <c r="F23" s="1" t="str">
        <f t="shared" si="0"/>
        <v>Deluxe King including breakfast for 1 guestSAT</v>
      </c>
      <c r="G23" s="4">
        <v>313500</v>
      </c>
    </row>
    <row r="24" spans="4:7" x14ac:dyDescent="0.4">
      <c r="D24" s="3" t="s">
        <v>24</v>
      </c>
      <c r="E24" s="1" t="s">
        <v>54</v>
      </c>
      <c r="F24" s="1" t="str">
        <f t="shared" si="0"/>
        <v>Deluxe King including breakfast for 2 guestsSAT</v>
      </c>
      <c r="G24" s="4">
        <v>341000</v>
      </c>
    </row>
    <row r="25" spans="4:7" x14ac:dyDescent="0.4">
      <c r="D25" s="3" t="s">
        <v>18</v>
      </c>
      <c r="E25" s="1" t="s">
        <v>54</v>
      </c>
      <c r="F25" s="1" t="str">
        <f t="shared" si="0"/>
        <v>Deluxe Double without breakfastSAT</v>
      </c>
      <c r="G25" s="4">
        <v>286000</v>
      </c>
    </row>
    <row r="26" spans="4:7" x14ac:dyDescent="0.4">
      <c r="D26" s="3" t="s">
        <v>21</v>
      </c>
      <c r="E26" s="1" t="s">
        <v>54</v>
      </c>
      <c r="F26" s="1" t="str">
        <f t="shared" si="0"/>
        <v>Deluxe Double including breakfast for 1 guestSAT</v>
      </c>
      <c r="G26" s="4">
        <v>313500</v>
      </c>
    </row>
    <row r="27" spans="4:7" x14ac:dyDescent="0.4">
      <c r="D27" s="3" t="s">
        <v>22</v>
      </c>
      <c r="E27" s="1" t="s">
        <v>54</v>
      </c>
      <c r="F27" s="1" t="str">
        <f t="shared" si="0"/>
        <v>Deluxe Double including breakfast for 2 guestsSAT</v>
      </c>
      <c r="G27" s="4">
        <v>341000</v>
      </c>
    </row>
    <row r="28" spans="4:7" x14ac:dyDescent="0.4">
      <c r="D28" s="3" t="s">
        <v>19</v>
      </c>
      <c r="E28" s="1" t="s">
        <v>54</v>
      </c>
      <c r="F28" s="1" t="str">
        <f t="shared" si="0"/>
        <v>M-Club King including club benefits for 1 guestSAT</v>
      </c>
      <c r="G28" s="4">
        <v>352000</v>
      </c>
    </row>
    <row r="29" spans="4:7" x14ac:dyDescent="0.4">
      <c r="D29" s="3" t="s">
        <v>20</v>
      </c>
      <c r="E29" s="1" t="s">
        <v>54</v>
      </c>
      <c r="F29" s="1" t="str">
        <f t="shared" si="0"/>
        <v>M-Club King including club benefits for 2 guestsSAT</v>
      </c>
      <c r="G29" s="4">
        <v>396000</v>
      </c>
    </row>
    <row r="30" spans="4:7" x14ac:dyDescent="0.4">
      <c r="D30" s="1" t="s">
        <v>25</v>
      </c>
      <c r="E30" s="1" t="s">
        <v>54</v>
      </c>
      <c r="F30" s="1" t="str">
        <f t="shared" si="0"/>
        <v>Executive Suite including club benefits for 1 guestSAT</v>
      </c>
      <c r="G30" s="4">
        <f>G22+198000</f>
        <v>484000</v>
      </c>
    </row>
    <row r="31" spans="4:7" x14ac:dyDescent="0.4">
      <c r="D31" s="1" t="s">
        <v>26</v>
      </c>
      <c r="E31" s="1" t="s">
        <v>54</v>
      </c>
      <c r="F31" s="1" t="str">
        <f t="shared" si="0"/>
        <v>Executive Suite including club benefits for 2 guestsSAT</v>
      </c>
      <c r="G31" s="4">
        <f>G30</f>
        <v>484000</v>
      </c>
    </row>
  </sheetData>
  <sheetProtection algorithmName="SHA-512" hashValue="Z4LRdXVRpUmwDmJ5vqBPTnJ9sz0V9/oqmUhrhFHLOFEImnZqaWb8zFzCdjNCbBSmt+ZNvbXFfWFzOjXj9Nz0Mw==" saltValue="pSXrhG3r6cL7FOi+Yb1KrA==" spinCount="100000" sheet="1" objects="1" scenarios="1"/>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Request Form</vt:lpstr>
      <vt:lpstr>Sheet1</vt:lpstr>
      <vt:lpstr>'Request Form'!Print_Area</vt:lpstr>
    </vt:vector>
  </TitlesOfParts>
  <Company>Marriott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Young Kwang</dc:creator>
  <cp:lastModifiedBy>이영광</cp:lastModifiedBy>
  <cp:lastPrinted>2023-01-12T05:58:27Z</cp:lastPrinted>
  <dcterms:created xsi:type="dcterms:W3CDTF">2022-06-10T01:52:34Z</dcterms:created>
  <dcterms:modified xsi:type="dcterms:W3CDTF">2023-07-18T13:29:11Z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